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42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<sst xmlns="http://schemas.openxmlformats.org/spreadsheetml/2006/main" count="413" uniqueCount="147">
  <si>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</si>
  <si>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</si>
  <si>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</si>
  <si>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</si>
  <si>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</si>
  <si>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</si>
  <si>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</si>
  <si>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</si>
  <si>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</si>
  <si>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</si>
  <si>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</si>
  <si>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</si>
  <si>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</si>
  <si>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</si>
  <si>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Нижняя Линия</t>
  </si>
  <si>
    <t>01.09.2013 г.</t>
  </si>
  <si>
    <t>ИТОГО ПО ДОМУ</t>
  </si>
  <si>
    <t>Январь 2019г.</t>
  </si>
  <si>
    <t>№</t>
  </si>
  <si>
    <t>вид работ</t>
  </si>
  <si>
    <t>адрес</t>
  </si>
  <si>
    <t>место проведения работ</t>
  </si>
  <si>
    <t>сумма</t>
  </si>
  <si>
    <t>Смена трубопровода ф 110мм(ЦК)</t>
  </si>
  <si>
    <t>Н.Линия 25</t>
  </si>
  <si>
    <t>кв.4-7</t>
  </si>
  <si>
    <t>Смена трубопровода ф 32,20 мм (ГВС п/п)</t>
  </si>
  <si>
    <t>кв.66</t>
  </si>
  <si>
    <t>ИТОГО</t>
  </si>
  <si>
    <t>Февраль 2019г.</t>
  </si>
  <si>
    <t>ремонт электроосвещения в подъезде жилого дома</t>
  </si>
  <si>
    <t>6-й подъезд, 3-й подъезд (5-й этаж), 5-й подъезд 5-й этаж</t>
  </si>
  <si>
    <t>установка замка на этаж.щиты жилого дома (прошу добавить в лицевой счет по статье т/р за авуст 2018г. Изменения в объемах)</t>
  </si>
  <si>
    <t>н.Линия ,25</t>
  </si>
  <si>
    <t>установка замка на этаж.щиты жилого дома (прошу снять с лицевого счета по статье т/р за авуст 2018г. Изменения в объемах)</t>
  </si>
  <si>
    <t>Н.Линия ,25</t>
  </si>
  <si>
    <t>Проверка технического состояния вентиляционных и дымовых каналов</t>
  </si>
  <si>
    <t>кв.1,3,9,14,28,30,35,37,26,44,66, 69,71,72,73,74,75</t>
  </si>
  <si>
    <t>смена трубопровода ф 110,50мм</t>
  </si>
  <si>
    <t>1-й подъезд подвал ЦК</t>
  </si>
  <si>
    <t>ремонт мягкой кровли отдельными местами (промазка швов битумной мастикой) на жилом доме</t>
  </si>
  <si>
    <t>кв.14,38,39,40,80</t>
  </si>
  <si>
    <t>смена трубопровода ф20,25мм</t>
  </si>
  <si>
    <t>кв.20,22,24 ХВС п/п</t>
  </si>
  <si>
    <t>смена трубопровода ф 20,25мм</t>
  </si>
  <si>
    <t>кв.20,22,24 ГВС п/п</t>
  </si>
  <si>
    <t>смена трубопровода ф 32мм</t>
  </si>
  <si>
    <t>кв.69,72,75 ГВС п/п</t>
  </si>
  <si>
    <t>смена трубопровода ф 32,20мм</t>
  </si>
  <si>
    <t>кв.69,72,75 ХВС п/п</t>
  </si>
  <si>
    <t>смена трубопровода ф 25,20мм</t>
  </si>
  <si>
    <t>кв.75 ЦО п/п</t>
  </si>
  <si>
    <t>Март 2019 г</t>
  </si>
  <si>
    <t>Установка крана шарового ф 32 мм</t>
  </si>
  <si>
    <t>н.Линия 25</t>
  </si>
  <si>
    <t xml:space="preserve">подвал ГВС </t>
  </si>
  <si>
    <t>Проверка технического состояния вентиляционных  каналов</t>
  </si>
  <si>
    <t>кв.16,18</t>
  </si>
  <si>
    <t>Апрель 2019г.</t>
  </si>
  <si>
    <t>подвал ГВС и ХВС, смена коренного крана</t>
  </si>
  <si>
    <t>смена трубопровода ф20,32мм</t>
  </si>
  <si>
    <t>смена трубопровода ф 110мм</t>
  </si>
  <si>
    <t>кв.3(подвал) ЦК</t>
  </si>
  <si>
    <t>Май 2019г</t>
  </si>
  <si>
    <t>смена трубопровода ф32,20мм</t>
  </si>
  <si>
    <t>кв.11,14 (ГВС п/п)</t>
  </si>
  <si>
    <t>кв.11,14 (ХВС п/п)</t>
  </si>
  <si>
    <t>Июнь 2019г.</t>
  </si>
  <si>
    <t>Июль 2019г.</t>
  </si>
  <si>
    <t>гидравлическое испытание внутридомовой системы ЦО</t>
  </si>
  <si>
    <t xml:space="preserve">гидравлическое испытание теплообменника ф 89 мм ,L-2м,7 секций </t>
  </si>
  <si>
    <t>Август 2019г.</t>
  </si>
  <si>
    <t>кв.3,26,30,32,59,67,69,72,76</t>
  </si>
  <si>
    <t>сентябрь 2019г.</t>
  </si>
  <si>
    <t>ремонт мягкой кровли (устранение течи кровли) на ж/д</t>
  </si>
  <si>
    <t>кв.39,40</t>
  </si>
  <si>
    <t>октябрь 2019г.</t>
  </si>
  <si>
    <t>ноябрь 2019г.</t>
  </si>
  <si>
    <t>Закрепление покрытия вент.каналов железом</t>
  </si>
  <si>
    <t>кв.78</t>
  </si>
  <si>
    <t>декабрь 2019г.</t>
  </si>
  <si>
    <t>Прошу снять с лиц.счета по т/р за ноябрь 2019г.(Закрепление покрытия вент.каналов железом)</t>
  </si>
  <si>
    <t>Прошу добавить в лиц.счет по т/р за ноябрь 2019г.(Закрепление покрытия вент.каналов железом)</t>
  </si>
  <si>
    <t>кв.63</t>
  </si>
  <si>
    <t>Работы по аварийному ремонту общего имущества МКД с января по декабрь  2019г.</t>
  </si>
  <si>
    <t>смена трубопровода ф 110,50мм (прошу добавить в лицевой счет по статье т/р за февраль 2019г.)</t>
  </si>
  <si>
    <t>1-й подъезд,кв.2,4,ЦК</t>
  </si>
  <si>
    <t>смена трубопровода ф 110,50мм (прошу снять с лицевого счета по статье т/р за февраль 2019г.)</t>
  </si>
  <si>
    <t>герметизация мягкой кровли мастикой в отдельных местах на ж/д</t>
  </si>
  <si>
    <t>смена эл.счетчика ИПУ в квартире ж/д</t>
  </si>
  <si>
    <t>кв.68</t>
  </si>
  <si>
    <t>ВСЕГО</t>
  </si>
  <si>
    <t>Январь 2019 г</t>
  </si>
  <si>
    <t>очистка подвала от мусора (прошу добавить в лицевой счет по статье т/о октябрь 2018г.)</t>
  </si>
  <si>
    <t>очистка подвала от мусора (прошу снять с лицевого счета по статье т/о октябрь 2018г.)</t>
  </si>
  <si>
    <t>смена тройника ф50х50х90гр.</t>
  </si>
  <si>
    <t>подвал ЦК</t>
  </si>
  <si>
    <t>смена трубопровода ф32мм</t>
  </si>
  <si>
    <t>кв.20-22 ХВС п/п</t>
  </si>
  <si>
    <t>техническое обслуживание УУТЭ</t>
  </si>
  <si>
    <t>ЦО</t>
  </si>
  <si>
    <t>техническое обслуживание ОПУЭ</t>
  </si>
  <si>
    <t>итого</t>
  </si>
  <si>
    <t>Февраль 2019 г</t>
  </si>
  <si>
    <t>обходы и осмотры инженерных коммуникаций</t>
  </si>
  <si>
    <t>смена трубопровода ф20мм</t>
  </si>
  <si>
    <t>кв.80 (подвал) ХВС</t>
  </si>
  <si>
    <t>Апрель 2019 г</t>
  </si>
  <si>
    <t>ЦО и ГВС</t>
  </si>
  <si>
    <t>благоустройство придомовой территории (окраска деревьев и бордюров)</t>
  </si>
  <si>
    <t>ремонт электроосвещения (смена лампы) МОП жилого дома</t>
  </si>
  <si>
    <t>5-й подъезд 3-й этаж</t>
  </si>
  <si>
    <t>закрытие отопительного периода</t>
  </si>
  <si>
    <t>слив воды из системы</t>
  </si>
  <si>
    <t>Июнь 2019г</t>
  </si>
  <si>
    <t>покос придомовой территории</t>
  </si>
  <si>
    <t>ремонт электроосвещения (смена лампы жилого дома в МОП</t>
  </si>
  <si>
    <t>4-й подъезд 4-й этаж</t>
  </si>
  <si>
    <t>Июль 2019г</t>
  </si>
  <si>
    <t>,</t>
  </si>
  <si>
    <t>смена трубопровода ф 25мм</t>
  </si>
  <si>
    <t xml:space="preserve">кв.4 (5-й подъезд) подвал ,подводка к радиатору ЦО </t>
  </si>
  <si>
    <t>Август 2019г</t>
  </si>
  <si>
    <t>закраска граффити,надписей,рисунков на ж/д</t>
  </si>
  <si>
    <t>Сентябрь 2019г.</t>
  </si>
  <si>
    <t>окраска подъездных дверей в ж/д</t>
  </si>
  <si>
    <t>2-й подъезд</t>
  </si>
  <si>
    <t>проверка ИПУ Электроэнергии</t>
  </si>
  <si>
    <t>Планово-профилактический ремонт электрооборудования</t>
  </si>
  <si>
    <t>1-6-й подъезды</t>
  </si>
  <si>
    <t xml:space="preserve">ремонт электроосвещения (замена автоматических выключателей) </t>
  </si>
  <si>
    <t>3-й подъезд 1-й этаж, 4-й подъезд 4-й этаж</t>
  </si>
  <si>
    <t>Октябрь 2019г.</t>
  </si>
  <si>
    <t>смена трубопровода ф 110 мм</t>
  </si>
  <si>
    <t>кв.50-53 ЦК</t>
  </si>
  <si>
    <t>Ноябрь 2019г.</t>
  </si>
  <si>
    <t xml:space="preserve">ремонт электроосвещения (смена ламп светодиодных )  </t>
  </si>
  <si>
    <t>2-й подъезд, 1-4-й этаж</t>
  </si>
  <si>
    <t>4-й подъезд придомовое освещение</t>
  </si>
  <si>
    <t xml:space="preserve">подготовка к запуску системы ЦО в ж/д </t>
  </si>
  <si>
    <t>Декабрь 2019г.</t>
  </si>
  <si>
    <t>установка таблички «УК» на ж/д</t>
  </si>
  <si>
    <t xml:space="preserve">ремонт электроосвещения (смена ламп светодиодных) </t>
  </si>
  <si>
    <t>установка крана шарового ф15мм</t>
  </si>
  <si>
    <t>кв.23 ХВС</t>
  </si>
  <si>
    <t>обходы и осмотры инженерных коммуникаций(устранение непрогрева системы ЦО) в ж/д</t>
  </si>
  <si>
    <t>кв.42,28,31,2,45,48,51,54,34,37,40,5,8,11, 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</si>
</sst>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53"/>
      <name val="Arial"/>
      <family val="2"/>
    </font>
    <font>
      <b/>
      <i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10" fillId="36" borderId="10" xfId="0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10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justify"/>
    </xf>
    <xf numFmtId="0" fontId="9" fillId="0" borderId="10" xfId="0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/>
    </xf>
    <xf numFmtId="0" fontId="10" fillId="35" borderId="0" xfId="0" applyFont="1" applyFill="1" applyAlignment="1">
      <alignment horizontal="center"/>
    </xf>
    <xf numFmtId="0" fontId="0" fillId="0" borderId="0" xfId="0" applyAlignment="1">
      <alignment wrapText="1"/>
    </xf>
    <xf numFmtId="0" fontId="8" fillId="35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justify" wrapText="1"/>
    </xf>
    <xf numFmtId="0" fontId="10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 wrapText="1"/>
    </xf>
    <xf numFmtId="0" fontId="10" fillId="0" borderId="0" xfId="0" applyFont="1" applyFill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35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5">
      <selection activeCell="E6" sqref="E6:K6"/>
    </sheetView>
  </sheetViews>
  <sheetFormatPr defaultColWidth="11.57421875" defaultRowHeight="12.75"/>
  <cols>
    <col min="1" max="1" width="7.421875" style="0" customWidth="1"/>
    <col min="2" max="2" width="23.28125" style="0" customWidth="1"/>
    <col min="3" max="3" width="11.57421875" style="0" customWidth="1"/>
    <col min="4" max="4" width="36.7109375" style="0" customWidth="1"/>
    <col min="5" max="5" width="14.7109375" style="0" customWidth="1"/>
    <col min="6" max="6" width="16.8515625" style="0" customWidth="1"/>
    <col min="7" max="7" width="18.28125" style="0" customWidth="1"/>
    <col min="8" max="8" width="13.00390625" style="0" customWidth="1"/>
    <col min="9" max="9" width="20.421875" style="0" customWidth="1"/>
    <col min="10" max="10" width="21.421875" style="0" customWidth="1"/>
    <col min="11" max="11" width="17.57421875" style="0" customWidth="1"/>
    <col min="12" max="12" width="16.28125" style="0" customWidth="1"/>
  </cols>
  <sheetData>
    <row r="1" spans="1:12" ht="18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4" t="s">
        <v>1</v>
      </c>
      <c r="B3" s="45" t="s">
        <v>2</v>
      </c>
      <c r="C3" s="45"/>
      <c r="D3" s="46" t="s">
        <v>3</v>
      </c>
      <c r="E3" s="47" t="s">
        <v>4</v>
      </c>
      <c r="F3" s="47" t="s">
        <v>5</v>
      </c>
      <c r="G3" s="46" t="s">
        <v>6</v>
      </c>
      <c r="H3" s="46" t="s">
        <v>7</v>
      </c>
      <c r="I3" s="46" t="s">
        <v>8</v>
      </c>
      <c r="J3" s="47" t="s">
        <v>9</v>
      </c>
      <c r="K3" s="47" t="s">
        <v>10</v>
      </c>
      <c r="L3" s="47" t="s">
        <v>11</v>
      </c>
    </row>
    <row r="4" spans="1:12" ht="34.5" customHeight="1">
      <c r="A4" s="44"/>
      <c r="B4" s="4" t="s">
        <v>12</v>
      </c>
      <c r="C4" s="4" t="s">
        <v>13</v>
      </c>
      <c r="D4" s="46"/>
      <c r="E4" s="46"/>
      <c r="F4" s="47"/>
      <c r="G4" s="46"/>
      <c r="H4" s="46"/>
      <c r="I4" s="46"/>
      <c r="J4" s="46"/>
      <c r="K4" s="46"/>
      <c r="L4" s="47"/>
    </row>
    <row r="5" spans="1:12" ht="15.75">
      <c r="A5" s="5">
        <v>3</v>
      </c>
      <c r="B5" s="6" t="s">
        <v>14</v>
      </c>
      <c r="C5" s="6">
        <v>25</v>
      </c>
      <c r="D5" s="5"/>
      <c r="E5" s="5"/>
      <c r="F5" s="5"/>
      <c r="G5" s="5"/>
      <c r="H5" s="5"/>
      <c r="I5" s="5"/>
      <c r="J5" s="5"/>
      <c r="K5" s="5"/>
      <c r="L5" s="7" t="s">
        <v>15</v>
      </c>
    </row>
    <row r="6" spans="1:12" ht="15.75">
      <c r="A6" s="5"/>
      <c r="B6" s="48" t="s">
        <v>16</v>
      </c>
      <c r="C6" s="48"/>
      <c r="D6" s="48"/>
      <c r="E6">
        <v>192578.25</v>
      </c>
      <c r="F6">
        <v>-61224.71</v>
      </c>
      <c r="G6">
        <v>1126754.6</v>
      </c>
      <c r="H6">
        <v>1189070.5</v>
      </c>
      <c r="I6">
        <v>958697.96</v>
      </c>
      <c r="J6">
        <v>169147.86</v>
      </c>
      <c r="K6">
        <v>130262.32</v>
      </c>
      <c r="L6" s="9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7"/>
  <sheetViews>
    <sheetView zoomScale="80" zoomScaleNormal="80" zoomScalePageLayoutView="0" workbookViewId="0" topLeftCell="A94">
      <selection activeCell="A105" sqref="A105"/>
    </sheetView>
  </sheetViews>
  <sheetFormatPr defaultColWidth="11.57421875" defaultRowHeight="12.75"/>
  <cols>
    <col min="1" max="1" width="9.00390625" style="0" customWidth="1"/>
    <col min="2" max="2" width="39.7109375" style="0" customWidth="1"/>
    <col min="3" max="3" width="23.28125" style="0" customWidth="1"/>
    <col min="4" max="4" width="34.28125" style="0" customWidth="1"/>
    <col min="5" max="5" width="17.421875" style="0" customWidth="1"/>
  </cols>
  <sheetData>
    <row r="1" spans="1:5" ht="18">
      <c r="A1" s="49" t="s">
        <v>17</v>
      </c>
      <c r="B1" s="49"/>
      <c r="C1" s="49"/>
      <c r="D1" s="49"/>
      <c r="E1" s="49"/>
    </row>
    <row r="2" spans="1:5" ht="15.75">
      <c r="A2" s="10" t="s">
        <v>18</v>
      </c>
      <c r="B2" s="11" t="s">
        <v>19</v>
      </c>
      <c r="C2" s="11" t="s">
        <v>20</v>
      </c>
      <c r="D2" s="11" t="s">
        <v>21</v>
      </c>
      <c r="E2" s="11" t="s">
        <v>22</v>
      </c>
    </row>
    <row r="3" spans="1:5" ht="32.25" customHeight="1">
      <c r="A3" s="12">
        <v>1</v>
      </c>
      <c r="B3" s="13" t="s">
        <v>23</v>
      </c>
      <c r="C3" s="12" t="s">
        <v>24</v>
      </c>
      <c r="D3" s="12" t="s">
        <v>25</v>
      </c>
      <c r="E3" s="12">
        <f>3612.61</f>
        <v>3612.61</v>
      </c>
    </row>
    <row r="4" spans="1:5" ht="42.75" customHeight="1">
      <c r="A4" s="12">
        <v>2</v>
      </c>
      <c r="B4" s="14" t="s">
        <v>26</v>
      </c>
      <c r="C4" s="15" t="s">
        <v>24</v>
      </c>
      <c r="D4" s="15" t="s">
        <v>27</v>
      </c>
      <c r="E4" s="15">
        <f>4392.28</f>
        <v>4392.28</v>
      </c>
    </row>
    <row r="5" spans="1:5" ht="14.25">
      <c r="A5" s="12">
        <v>3</v>
      </c>
      <c r="B5" s="12"/>
      <c r="C5" s="12"/>
      <c r="D5" s="12"/>
      <c r="E5" s="12"/>
    </row>
    <row r="6" spans="1:5" ht="14.25">
      <c r="A6" s="12">
        <v>4</v>
      </c>
      <c r="B6" s="12"/>
      <c r="C6" s="12"/>
      <c r="D6" s="12"/>
      <c r="E6" s="12"/>
    </row>
    <row r="7" spans="1:5" ht="14.25">
      <c r="A7" s="12">
        <v>5</v>
      </c>
      <c r="B7" s="12"/>
      <c r="C7" s="12"/>
      <c r="D7" s="12"/>
      <c r="E7" s="12"/>
    </row>
    <row r="8" spans="1:5" ht="15">
      <c r="A8" s="16"/>
      <c r="B8" s="16" t="s">
        <v>28</v>
      </c>
      <c r="C8" s="16"/>
      <c r="D8" s="16"/>
      <c r="E8" s="16">
        <f>E4+E3+E5+E6+E7</f>
        <v>8004.889999999999</v>
      </c>
    </row>
    <row r="9" spans="1:5" ht="18">
      <c r="A9" s="17"/>
      <c r="B9" s="17"/>
      <c r="C9" s="17"/>
      <c r="D9" s="17"/>
      <c r="E9" s="17"/>
    </row>
    <row r="10" spans="1:5" ht="18">
      <c r="A10" s="49" t="s">
        <v>29</v>
      </c>
      <c r="B10" s="49"/>
      <c r="C10" s="49"/>
      <c r="D10" s="49"/>
      <c r="E10" s="49"/>
    </row>
    <row r="11" spans="1:5" ht="15.75">
      <c r="A11" s="10" t="s">
        <v>18</v>
      </c>
      <c r="B11" s="11" t="s">
        <v>19</v>
      </c>
      <c r="C11" s="11" t="s">
        <v>20</v>
      </c>
      <c r="D11" s="11" t="s">
        <v>21</v>
      </c>
      <c r="E11" s="11" t="s">
        <v>22</v>
      </c>
    </row>
    <row r="12" spans="1:5" ht="33" customHeight="1">
      <c r="A12" s="12">
        <v>1</v>
      </c>
      <c r="B12" s="15" t="s">
        <v>30</v>
      </c>
      <c r="C12" s="12" t="s">
        <v>24</v>
      </c>
      <c r="D12" s="15" t="s">
        <v>31</v>
      </c>
      <c r="E12" s="12">
        <f>2278.8</f>
        <v>2278.8</v>
      </c>
    </row>
    <row r="13" spans="1:5" ht="56.25" customHeight="1">
      <c r="A13" s="12">
        <v>2</v>
      </c>
      <c r="B13" s="18" t="s">
        <v>32</v>
      </c>
      <c r="C13" s="19" t="s">
        <v>33</v>
      </c>
      <c r="D13" s="19"/>
      <c r="E13" s="19">
        <f>941.13</f>
        <v>941.13</v>
      </c>
    </row>
    <row r="14" spans="1:5" ht="58.5" customHeight="1">
      <c r="A14" s="20">
        <v>3</v>
      </c>
      <c r="B14" s="21" t="s">
        <v>34</v>
      </c>
      <c r="C14" s="20" t="s">
        <v>35</v>
      </c>
      <c r="D14" s="20"/>
      <c r="E14" s="20">
        <f>-1671.74</f>
        <v>-1671.74</v>
      </c>
    </row>
    <row r="15" spans="1:5" ht="48" customHeight="1">
      <c r="A15" s="12">
        <v>4</v>
      </c>
      <c r="B15" s="15" t="s">
        <v>36</v>
      </c>
      <c r="C15" s="12" t="s">
        <v>33</v>
      </c>
      <c r="D15" s="15" t="s">
        <v>37</v>
      </c>
      <c r="E15" s="12">
        <f>3588</f>
        <v>3588</v>
      </c>
    </row>
    <row r="16" spans="1:5" ht="14.25">
      <c r="A16" s="12">
        <v>5</v>
      </c>
      <c r="B16" s="12" t="s">
        <v>38</v>
      </c>
      <c r="C16" s="12" t="s">
        <v>33</v>
      </c>
      <c r="D16" s="12" t="s">
        <v>39</v>
      </c>
      <c r="E16" s="12">
        <f>15993.99</f>
        <v>15993.99</v>
      </c>
    </row>
    <row r="17" spans="1:5" ht="58.5" customHeight="1">
      <c r="A17" s="12">
        <v>6</v>
      </c>
      <c r="B17" s="15" t="s">
        <v>40</v>
      </c>
      <c r="C17" s="12" t="s">
        <v>33</v>
      </c>
      <c r="D17" s="12" t="s">
        <v>41</v>
      </c>
      <c r="E17" s="12">
        <f>6768.25</f>
        <v>6768.25</v>
      </c>
    </row>
    <row r="18" spans="1:5" ht="14.25">
      <c r="A18" s="12">
        <v>7</v>
      </c>
      <c r="B18" s="15" t="s">
        <v>42</v>
      </c>
      <c r="C18" s="12" t="s">
        <v>33</v>
      </c>
      <c r="D18" s="12" t="s">
        <v>43</v>
      </c>
      <c r="E18" s="12">
        <f>10262.54</f>
        <v>10262.54</v>
      </c>
    </row>
    <row r="19" spans="1:5" ht="14.25">
      <c r="A19" s="12">
        <v>8</v>
      </c>
      <c r="B19" s="15" t="s">
        <v>44</v>
      </c>
      <c r="C19" s="12" t="s">
        <v>33</v>
      </c>
      <c r="D19" s="12" t="s">
        <v>45</v>
      </c>
      <c r="E19" s="12">
        <f>8806.12</f>
        <v>8806.12</v>
      </c>
    </row>
    <row r="20" spans="1:5" ht="14.25">
      <c r="A20" s="12">
        <v>9</v>
      </c>
      <c r="B20" s="15" t="s">
        <v>46</v>
      </c>
      <c r="C20" s="12" t="s">
        <v>33</v>
      </c>
      <c r="D20" s="12" t="s">
        <v>47</v>
      </c>
      <c r="E20" s="12">
        <f>7551.2</f>
        <v>7551.2</v>
      </c>
    </row>
    <row r="21" spans="1:5" ht="14.25">
      <c r="A21" s="12">
        <v>10</v>
      </c>
      <c r="B21" s="15" t="s">
        <v>48</v>
      </c>
      <c r="C21" s="12" t="s">
        <v>33</v>
      </c>
      <c r="D21" s="12" t="s">
        <v>49</v>
      </c>
      <c r="E21" s="12">
        <f>7321.57</f>
        <v>7321.57</v>
      </c>
    </row>
    <row r="22" spans="1:5" ht="14.25">
      <c r="A22" s="12">
        <v>11</v>
      </c>
      <c r="B22" s="15" t="s">
        <v>50</v>
      </c>
      <c r="C22" s="12" t="s">
        <v>33</v>
      </c>
      <c r="D22" s="12" t="s">
        <v>51</v>
      </c>
      <c r="E22" s="12">
        <f>4415.36</f>
        <v>4415.36</v>
      </c>
    </row>
    <row r="23" spans="1:5" ht="15">
      <c r="A23" s="16"/>
      <c r="B23" s="16" t="s">
        <v>28</v>
      </c>
      <c r="C23" s="16"/>
      <c r="D23" s="16"/>
      <c r="E23" s="16">
        <f>SUM(E12:E22)</f>
        <v>66255.22</v>
      </c>
    </row>
    <row r="24" spans="1:5" ht="12.75">
      <c r="A24" s="8"/>
      <c r="B24" s="8"/>
      <c r="C24" s="8"/>
      <c r="D24" s="8"/>
      <c r="E24" s="8"/>
    </row>
    <row r="25" spans="1:5" s="22" customFormat="1" ht="18">
      <c r="A25" s="50" t="s">
        <v>52</v>
      </c>
      <c r="B25" s="50"/>
      <c r="C25" s="50"/>
      <c r="D25" s="50"/>
      <c r="E25" s="50"/>
    </row>
    <row r="26" spans="1:5" ht="15.75">
      <c r="A26" s="10" t="s">
        <v>18</v>
      </c>
      <c r="B26" s="11" t="s">
        <v>19</v>
      </c>
      <c r="C26" s="11" t="s">
        <v>20</v>
      </c>
      <c r="D26" s="11" t="s">
        <v>21</v>
      </c>
      <c r="E26" s="11" t="s">
        <v>22</v>
      </c>
    </row>
    <row r="27" spans="1:5" ht="39.75" customHeight="1">
      <c r="A27" s="12">
        <v>1</v>
      </c>
      <c r="B27" s="13" t="s">
        <v>53</v>
      </c>
      <c r="C27" s="12" t="s">
        <v>54</v>
      </c>
      <c r="D27" s="12" t="s">
        <v>55</v>
      </c>
      <c r="E27" s="12">
        <f>710.13</f>
        <v>710.13</v>
      </c>
    </row>
    <row r="28" spans="1:5" ht="42.75">
      <c r="A28" s="12">
        <v>2</v>
      </c>
      <c r="B28" s="18" t="s">
        <v>56</v>
      </c>
      <c r="C28" s="15" t="s">
        <v>24</v>
      </c>
      <c r="D28" s="15" t="s">
        <v>57</v>
      </c>
      <c r="E28" s="15">
        <f>936</f>
        <v>936</v>
      </c>
    </row>
    <row r="29" spans="1:5" ht="14.25">
      <c r="A29" s="12">
        <v>3</v>
      </c>
      <c r="B29" s="15"/>
      <c r="C29" s="19"/>
      <c r="D29" s="12"/>
      <c r="E29" s="12"/>
    </row>
    <row r="30" spans="1:5" ht="14.25">
      <c r="A30" s="12">
        <v>4</v>
      </c>
      <c r="B30" s="12"/>
      <c r="C30" s="19"/>
      <c r="D30" s="12"/>
      <c r="E30" s="12"/>
    </row>
    <row r="31" spans="1:5" ht="15">
      <c r="A31" s="16"/>
      <c r="B31" s="16" t="s">
        <v>28</v>
      </c>
      <c r="C31" s="16"/>
      <c r="D31" s="16"/>
      <c r="E31" s="16">
        <f>E28+E29+E27+E30</f>
        <v>1646.13</v>
      </c>
    </row>
    <row r="32" spans="1:5" ht="15">
      <c r="A32" s="23"/>
      <c r="B32" s="23"/>
      <c r="C32" s="23"/>
      <c r="D32" s="23"/>
      <c r="E32" s="23"/>
    </row>
    <row r="33" spans="1:5" ht="18">
      <c r="A33" s="50" t="s">
        <v>58</v>
      </c>
      <c r="B33" s="50"/>
      <c r="C33" s="50"/>
      <c r="D33" s="50"/>
      <c r="E33" s="50"/>
    </row>
    <row r="34" spans="1:5" ht="15.75">
      <c r="A34" s="10" t="s">
        <v>18</v>
      </c>
      <c r="B34" s="11" t="s">
        <v>19</v>
      </c>
      <c r="C34" s="11" t="s">
        <v>20</v>
      </c>
      <c r="D34" s="11" t="s">
        <v>21</v>
      </c>
      <c r="E34" s="11" t="s">
        <v>22</v>
      </c>
    </row>
    <row r="35" spans="1:5" ht="28.5">
      <c r="A35" s="12">
        <v>1</v>
      </c>
      <c r="B35" s="18" t="s">
        <v>46</v>
      </c>
      <c r="C35" s="18" t="s">
        <v>54</v>
      </c>
      <c r="D35" s="18" t="s">
        <v>59</v>
      </c>
      <c r="E35" s="18">
        <v>15903.02</v>
      </c>
    </row>
    <row r="36" spans="1:5" ht="14.25">
      <c r="A36" s="12">
        <v>2</v>
      </c>
      <c r="B36" s="18" t="s">
        <v>60</v>
      </c>
      <c r="C36" s="18" t="s">
        <v>54</v>
      </c>
      <c r="D36" s="18" t="s">
        <v>43</v>
      </c>
      <c r="E36" s="18">
        <v>4197.28</v>
      </c>
    </row>
    <row r="37" spans="1:5" ht="14.25">
      <c r="A37" s="12">
        <v>3</v>
      </c>
      <c r="B37" s="15" t="s">
        <v>60</v>
      </c>
      <c r="C37" s="19" t="s">
        <v>35</v>
      </c>
      <c r="D37" s="12" t="s">
        <v>45</v>
      </c>
      <c r="E37" s="12">
        <v>4217.17</v>
      </c>
    </row>
    <row r="38" spans="1:5" ht="14.25">
      <c r="A38" s="12">
        <v>4</v>
      </c>
      <c r="B38" s="12" t="s">
        <v>61</v>
      </c>
      <c r="C38" s="19" t="s">
        <v>35</v>
      </c>
      <c r="D38" s="12" t="s">
        <v>62</v>
      </c>
      <c r="E38" s="12">
        <v>5709.02</v>
      </c>
    </row>
    <row r="39" spans="1:5" ht="15">
      <c r="A39" s="16"/>
      <c r="B39" s="16" t="s">
        <v>28</v>
      </c>
      <c r="C39" s="16"/>
      <c r="D39" s="16"/>
      <c r="E39" s="16">
        <f>E36+E37+E35+E38</f>
        <v>30026.49</v>
      </c>
    </row>
    <row r="40" spans="1:5" ht="12.75">
      <c r="A40" s="8"/>
      <c r="B40" s="8"/>
      <c r="C40" s="8"/>
      <c r="D40" s="8"/>
      <c r="E40" s="8"/>
    </row>
    <row r="41" spans="1:5" s="22" customFormat="1" ht="18">
      <c r="A41" s="50" t="s">
        <v>63</v>
      </c>
      <c r="B41" s="50"/>
      <c r="C41" s="50"/>
      <c r="D41" s="50"/>
      <c r="E41" s="50"/>
    </row>
    <row r="42" spans="1:5" ht="15.75">
      <c r="A42" s="10" t="s">
        <v>18</v>
      </c>
      <c r="B42" s="11" t="s">
        <v>19</v>
      </c>
      <c r="C42" s="11" t="s">
        <v>20</v>
      </c>
      <c r="D42" s="11" t="s">
        <v>21</v>
      </c>
      <c r="E42" s="11" t="s">
        <v>22</v>
      </c>
    </row>
    <row r="43" spans="1:5" ht="14.25">
      <c r="A43" s="12">
        <v>1</v>
      </c>
      <c r="B43" s="18" t="s">
        <v>64</v>
      </c>
      <c r="C43" s="12" t="s">
        <v>24</v>
      </c>
      <c r="D43" s="12" t="s">
        <v>65</v>
      </c>
      <c r="E43" s="12">
        <v>3511.8</v>
      </c>
    </row>
    <row r="44" spans="1:5" ht="14.25">
      <c r="A44" s="12">
        <v>2</v>
      </c>
      <c r="B44" s="14" t="s">
        <v>48</v>
      </c>
      <c r="C44" s="15" t="s">
        <v>54</v>
      </c>
      <c r="D44" s="15" t="s">
        <v>66</v>
      </c>
      <c r="E44" s="15">
        <v>3185.64</v>
      </c>
    </row>
    <row r="45" spans="1:5" ht="14.25">
      <c r="A45" s="12">
        <v>3</v>
      </c>
      <c r="B45" s="18"/>
      <c r="C45" s="19"/>
      <c r="D45" s="19"/>
      <c r="E45" s="19"/>
    </row>
    <row r="46" spans="1:5" ht="14.25">
      <c r="A46" s="12">
        <v>4</v>
      </c>
      <c r="B46" s="12"/>
      <c r="C46" s="12"/>
      <c r="D46" s="12"/>
      <c r="E46" s="12"/>
    </row>
    <row r="47" spans="1:5" ht="15">
      <c r="A47" s="16"/>
      <c r="B47" s="16" t="s">
        <v>28</v>
      </c>
      <c r="C47" s="16"/>
      <c r="D47" s="16"/>
      <c r="E47" s="16">
        <f>E43+E44+E45+E46</f>
        <v>6697.4400000000005</v>
      </c>
    </row>
    <row r="49" spans="1:5" s="22" customFormat="1" ht="18">
      <c r="A49" s="50" t="s">
        <v>67</v>
      </c>
      <c r="B49" s="50"/>
      <c r="C49" s="50"/>
      <c r="D49" s="50"/>
      <c r="E49" s="50"/>
    </row>
    <row r="50" spans="1:5" ht="15.75">
      <c r="A50" s="10" t="s">
        <v>18</v>
      </c>
      <c r="B50" s="11" t="s">
        <v>19</v>
      </c>
      <c r="C50" s="11" t="s">
        <v>20</v>
      </c>
      <c r="D50" s="11" t="s">
        <v>21</v>
      </c>
      <c r="E50" s="11" t="s">
        <v>22</v>
      </c>
    </row>
    <row r="51" spans="1:5" ht="18" customHeight="1">
      <c r="A51" s="12">
        <v>1</v>
      </c>
      <c r="B51" s="18"/>
      <c r="C51" s="18" t="s">
        <v>35</v>
      </c>
      <c r="D51" s="18"/>
      <c r="E51" s="18"/>
    </row>
    <row r="52" spans="1:5" ht="14.25">
      <c r="A52" s="12">
        <v>2</v>
      </c>
      <c r="B52" s="15"/>
      <c r="C52" s="15" t="s">
        <v>54</v>
      </c>
      <c r="D52" s="15"/>
      <c r="E52" s="15"/>
    </row>
    <row r="53" spans="1:5" ht="14.25">
      <c r="A53" s="12">
        <v>3</v>
      </c>
      <c r="B53" s="24"/>
      <c r="C53" s="18" t="s">
        <v>54</v>
      </c>
      <c r="D53" s="18"/>
      <c r="E53" s="18"/>
    </row>
    <row r="54" spans="1:5" ht="14.25">
      <c r="A54" s="12">
        <v>4</v>
      </c>
      <c r="B54" s="18"/>
      <c r="C54" s="19"/>
      <c r="D54" s="12"/>
      <c r="E54" s="19"/>
    </row>
    <row r="55" spans="1:5" ht="14.25">
      <c r="A55" s="12">
        <v>5</v>
      </c>
      <c r="B55" s="12"/>
      <c r="C55" s="19"/>
      <c r="D55" s="12"/>
      <c r="E55" s="12"/>
    </row>
    <row r="56" spans="1:5" ht="15">
      <c r="A56" s="16"/>
      <c r="B56" s="16" t="s">
        <v>28</v>
      </c>
      <c r="C56" s="16"/>
      <c r="D56" s="16"/>
      <c r="E56" s="16">
        <f>E51+E52+E53+E54+E55</f>
        <v>0</v>
      </c>
    </row>
    <row r="58" spans="1:5" s="22" customFormat="1" ht="18">
      <c r="A58" s="50" t="s">
        <v>68</v>
      </c>
      <c r="B58" s="50"/>
      <c r="C58" s="50"/>
      <c r="D58" s="50"/>
      <c r="E58" s="50"/>
    </row>
    <row r="59" spans="1:5" ht="15.75">
      <c r="A59" s="10" t="s">
        <v>18</v>
      </c>
      <c r="B59" s="11" t="s">
        <v>19</v>
      </c>
      <c r="C59" s="11" t="s">
        <v>20</v>
      </c>
      <c r="D59" s="11" t="s">
        <v>21</v>
      </c>
      <c r="E59" s="11" t="s">
        <v>22</v>
      </c>
    </row>
    <row r="60" spans="1:5" ht="31.5" customHeight="1">
      <c r="A60" s="12">
        <v>2</v>
      </c>
      <c r="B60" s="18" t="s">
        <v>69</v>
      </c>
      <c r="C60" s="15" t="s">
        <v>54</v>
      </c>
      <c r="D60" s="18"/>
      <c r="E60" s="18">
        <f>52539.07</f>
        <v>52539.07</v>
      </c>
    </row>
    <row r="61" spans="1:5" ht="31.5" customHeight="1">
      <c r="A61" s="12">
        <v>3</v>
      </c>
      <c r="B61" s="18" t="s">
        <v>70</v>
      </c>
      <c r="C61" s="15" t="s">
        <v>33</v>
      </c>
      <c r="D61" s="18"/>
      <c r="E61" s="18">
        <f>17527.37</f>
        <v>17527.37</v>
      </c>
    </row>
    <row r="62" spans="1:5" ht="15">
      <c r="A62" s="16"/>
      <c r="B62" s="16" t="s">
        <v>28</v>
      </c>
      <c r="C62" s="16"/>
      <c r="D62" s="16"/>
      <c r="E62" s="16">
        <f>SUM(E60:E61)</f>
        <v>70066.44</v>
      </c>
    </row>
    <row r="64" spans="1:5" s="22" customFormat="1" ht="18">
      <c r="A64" s="50" t="s">
        <v>71</v>
      </c>
      <c r="B64" s="50"/>
      <c r="C64" s="50"/>
      <c r="D64" s="50"/>
      <c r="E64" s="50"/>
    </row>
    <row r="65" spans="1:5" ht="15.75">
      <c r="A65" s="10" t="s">
        <v>18</v>
      </c>
      <c r="B65" s="11" t="s">
        <v>19</v>
      </c>
      <c r="C65" s="11" t="s">
        <v>20</v>
      </c>
      <c r="D65" s="11" t="s">
        <v>21</v>
      </c>
      <c r="E65" s="11" t="s">
        <v>22</v>
      </c>
    </row>
    <row r="66" spans="1:5" ht="39" customHeight="1">
      <c r="A66" s="12">
        <v>1</v>
      </c>
      <c r="B66" s="15" t="s">
        <v>56</v>
      </c>
      <c r="C66" s="15" t="s">
        <v>54</v>
      </c>
      <c r="D66" s="15" t="s">
        <v>72</v>
      </c>
      <c r="E66" s="15">
        <v>2173.6</v>
      </c>
    </row>
    <row r="67" spans="1:5" ht="14.25">
      <c r="A67" s="12">
        <v>2</v>
      </c>
      <c r="B67" s="15"/>
      <c r="C67" s="15" t="s">
        <v>24</v>
      </c>
      <c r="D67" s="15"/>
      <c r="E67" s="15"/>
    </row>
    <row r="68" spans="1:5" ht="14.25">
      <c r="A68" s="12"/>
      <c r="B68" s="13"/>
      <c r="C68" s="19"/>
      <c r="D68" s="19"/>
      <c r="E68" s="19"/>
    </row>
    <row r="69" spans="1:5" ht="15">
      <c r="A69" s="16"/>
      <c r="B69" s="16" t="s">
        <v>28</v>
      </c>
      <c r="C69" s="16"/>
      <c r="D69" s="16"/>
      <c r="E69" s="16">
        <f>E66+E67+E68</f>
        <v>2173.6</v>
      </c>
    </row>
    <row r="71" spans="1:5" s="22" customFormat="1" ht="18">
      <c r="A71" s="50" t="s">
        <v>73</v>
      </c>
      <c r="B71" s="50"/>
      <c r="C71" s="50"/>
      <c r="D71" s="50"/>
      <c r="E71" s="50"/>
    </row>
    <row r="72" spans="1:5" ht="15.75">
      <c r="A72" s="10" t="s">
        <v>18</v>
      </c>
      <c r="B72" s="11" t="s">
        <v>19</v>
      </c>
      <c r="C72" s="11" t="s">
        <v>20</v>
      </c>
      <c r="D72" s="11" t="s">
        <v>21</v>
      </c>
      <c r="E72" s="11" t="s">
        <v>22</v>
      </c>
    </row>
    <row r="73" spans="1:5" ht="40.5" customHeight="1">
      <c r="A73" s="12">
        <v>1</v>
      </c>
      <c r="B73" s="18" t="s">
        <v>74</v>
      </c>
      <c r="C73" s="15" t="s">
        <v>54</v>
      </c>
      <c r="D73" s="18" t="s">
        <v>75</v>
      </c>
      <c r="E73" s="18">
        <v>25379.4</v>
      </c>
    </row>
    <row r="74" spans="1:5" ht="14.25">
      <c r="A74" s="12">
        <v>2</v>
      </c>
      <c r="B74" s="18"/>
      <c r="C74" s="18" t="s">
        <v>35</v>
      </c>
      <c r="D74" s="18"/>
      <c r="E74" s="18"/>
    </row>
    <row r="75" spans="1:5" ht="14.25">
      <c r="A75" s="12">
        <v>3</v>
      </c>
      <c r="B75" s="18"/>
      <c r="C75" s="18" t="s">
        <v>24</v>
      </c>
      <c r="D75" s="18"/>
      <c r="E75" s="18"/>
    </row>
    <row r="76" spans="1:5" ht="14.25">
      <c r="A76" s="12"/>
      <c r="B76" s="15"/>
      <c r="C76" s="15"/>
      <c r="D76" s="15"/>
      <c r="E76" s="15"/>
    </row>
    <row r="77" spans="1:5" ht="14.25">
      <c r="A77" s="12"/>
      <c r="B77" s="18"/>
      <c r="C77" s="18"/>
      <c r="D77" s="18"/>
      <c r="E77" s="18"/>
    </row>
    <row r="78" spans="1:5" ht="14.25">
      <c r="A78" s="12"/>
      <c r="B78" s="18"/>
      <c r="C78" s="15"/>
      <c r="D78" s="18"/>
      <c r="E78" s="18"/>
    </row>
    <row r="79" spans="1:5" ht="15">
      <c r="A79" s="16"/>
      <c r="B79" s="16" t="s">
        <v>28</v>
      </c>
      <c r="C79" s="16"/>
      <c r="D79" s="16"/>
      <c r="E79" s="16">
        <f>E73+E74+E75+E76+E77+E78</f>
        <v>25379.4</v>
      </c>
    </row>
    <row r="80" spans="1:5" ht="15">
      <c r="A80" s="23"/>
      <c r="B80" s="23"/>
      <c r="C80" s="23"/>
      <c r="D80" s="23"/>
      <c r="E80" s="23"/>
    </row>
    <row r="81" spans="1:5" ht="18">
      <c r="A81" s="50" t="s">
        <v>76</v>
      </c>
      <c r="B81" s="50"/>
      <c r="C81" s="50"/>
      <c r="D81" s="50"/>
      <c r="E81" s="50"/>
    </row>
    <row r="82" spans="1:5" ht="15.75">
      <c r="A82" s="10" t="s">
        <v>18</v>
      </c>
      <c r="B82" s="11" t="s">
        <v>19</v>
      </c>
      <c r="C82" s="11" t="s">
        <v>20</v>
      </c>
      <c r="D82" s="11" t="s">
        <v>21</v>
      </c>
      <c r="E82" s="11" t="s">
        <v>22</v>
      </c>
    </row>
    <row r="83" spans="1:5" ht="14.25" customHeight="1">
      <c r="A83" s="12">
        <v>1</v>
      </c>
      <c r="B83" s="18"/>
      <c r="C83" s="15" t="s">
        <v>54</v>
      </c>
      <c r="D83" s="18"/>
      <c r="E83" s="18"/>
    </row>
    <row r="84" spans="1:5" ht="14.25">
      <c r="A84" s="12">
        <v>2</v>
      </c>
      <c r="B84" s="18"/>
      <c r="C84" s="19"/>
      <c r="D84" s="19"/>
      <c r="E84" s="19"/>
    </row>
    <row r="85" spans="1:5" ht="15">
      <c r="A85" s="16"/>
      <c r="B85" s="16" t="s">
        <v>28</v>
      </c>
      <c r="C85" s="16"/>
      <c r="D85" s="16"/>
      <c r="E85" s="16">
        <f>E83+E84</f>
        <v>0</v>
      </c>
    </row>
    <row r="86" spans="1:5" ht="15">
      <c r="A86" s="23"/>
      <c r="B86" s="23"/>
      <c r="C86" s="23"/>
      <c r="D86" s="23"/>
      <c r="E86" s="23"/>
    </row>
    <row r="87" spans="1:5" ht="18">
      <c r="A87" s="50" t="s">
        <v>77</v>
      </c>
      <c r="B87" s="50"/>
      <c r="C87" s="50"/>
      <c r="D87" s="50"/>
      <c r="E87" s="50"/>
    </row>
    <row r="88" spans="1:5" ht="15.75">
      <c r="A88" s="10" t="s">
        <v>18</v>
      </c>
      <c r="B88" s="11" t="s">
        <v>19</v>
      </c>
      <c r="C88" s="11" t="s">
        <v>20</v>
      </c>
      <c r="D88" s="11" t="s">
        <v>21</v>
      </c>
      <c r="E88" s="11" t="s">
        <v>22</v>
      </c>
    </row>
    <row r="89" spans="1:5" ht="28.5">
      <c r="A89" s="12">
        <v>1</v>
      </c>
      <c r="B89" s="18" t="s">
        <v>78</v>
      </c>
      <c r="C89" s="19" t="s">
        <v>54</v>
      </c>
      <c r="D89" s="13"/>
      <c r="E89" s="12">
        <f>4128.8</f>
        <v>4128.8</v>
      </c>
    </row>
    <row r="90" spans="1:5" ht="42.75">
      <c r="A90" s="12">
        <v>2</v>
      </c>
      <c r="B90" s="18" t="s">
        <v>56</v>
      </c>
      <c r="C90" s="19" t="s">
        <v>54</v>
      </c>
      <c r="D90" s="19" t="s">
        <v>79</v>
      </c>
      <c r="E90" s="19">
        <f>759.2</f>
        <v>759.2</v>
      </c>
    </row>
    <row r="91" spans="1:5" ht="14.25">
      <c r="A91" s="12"/>
      <c r="B91" s="18"/>
      <c r="C91" s="19" t="s">
        <v>35</v>
      </c>
      <c r="D91" s="19"/>
      <c r="E91" s="19"/>
    </row>
    <row r="92" spans="1:5" ht="15">
      <c r="A92" s="16"/>
      <c r="B92" s="16" t="s">
        <v>28</v>
      </c>
      <c r="C92" s="16"/>
      <c r="D92" s="16"/>
      <c r="E92" s="16">
        <f>E89+E90+E91</f>
        <v>4888</v>
      </c>
    </row>
    <row r="93" spans="1:5" s="26" customFormat="1" ht="15">
      <c r="A93" s="25"/>
      <c r="B93" s="25"/>
      <c r="C93" s="25"/>
      <c r="D93" s="25"/>
      <c r="E93" s="25"/>
    </row>
    <row r="94" spans="1:5" s="26" customFormat="1" ht="18">
      <c r="A94" s="50" t="s">
        <v>80</v>
      </c>
      <c r="B94" s="50"/>
      <c r="C94" s="50"/>
      <c r="D94" s="50"/>
      <c r="E94" s="50"/>
    </row>
    <row r="95" spans="1:5" s="26" customFormat="1" ht="15.75">
      <c r="A95" s="10" t="s">
        <v>18</v>
      </c>
      <c r="B95" s="11" t="s">
        <v>19</v>
      </c>
      <c r="C95" s="11" t="s">
        <v>20</v>
      </c>
      <c r="D95" s="11" t="s">
        <v>21</v>
      </c>
      <c r="E95" s="11" t="s">
        <v>22</v>
      </c>
    </row>
    <row r="96" spans="1:5" s="26" customFormat="1" ht="42.75">
      <c r="A96" s="20">
        <v>1</v>
      </c>
      <c r="B96" s="27" t="s">
        <v>81</v>
      </c>
      <c r="C96" s="28" t="s">
        <v>54</v>
      </c>
      <c r="D96" s="29"/>
      <c r="E96" s="20">
        <f>-4128.8</f>
        <v>-4128.8</v>
      </c>
    </row>
    <row r="97" spans="1:5" s="26" customFormat="1" ht="42.75">
      <c r="A97" s="12">
        <v>2</v>
      </c>
      <c r="B97" s="18" t="s">
        <v>82</v>
      </c>
      <c r="C97" s="19" t="s">
        <v>54</v>
      </c>
      <c r="D97" s="19"/>
      <c r="E97" s="19">
        <f>3026.4</f>
        <v>3026.4</v>
      </c>
    </row>
    <row r="98" spans="1:5" s="26" customFormat="1" ht="42.75">
      <c r="A98" s="12">
        <v>3</v>
      </c>
      <c r="B98" s="18" t="s">
        <v>56</v>
      </c>
      <c r="C98" s="19" t="s">
        <v>35</v>
      </c>
      <c r="D98" s="19" t="s">
        <v>83</v>
      </c>
      <c r="E98" s="19">
        <f>759.2</f>
        <v>759.2</v>
      </c>
    </row>
    <row r="99" spans="1:5" s="26" customFormat="1" ht="42.75">
      <c r="A99" s="12">
        <v>4</v>
      </c>
      <c r="B99" s="30" t="s">
        <v>84</v>
      </c>
      <c r="C99" s="19" t="s">
        <v>35</v>
      </c>
      <c r="D99" s="19"/>
      <c r="E99" s="19">
        <v>111397.44</v>
      </c>
    </row>
    <row r="100" spans="1:5" s="26" customFormat="1" ht="42.75">
      <c r="A100" s="12">
        <v>5</v>
      </c>
      <c r="B100" s="30" t="s">
        <v>85</v>
      </c>
      <c r="C100" s="19" t="s">
        <v>35</v>
      </c>
      <c r="D100" s="19" t="s">
        <v>86</v>
      </c>
      <c r="E100" s="19">
        <v>15864.82</v>
      </c>
    </row>
    <row r="101" spans="1:5" s="26" customFormat="1" ht="42.75">
      <c r="A101" s="12">
        <v>6</v>
      </c>
      <c r="B101" s="31" t="s">
        <v>87</v>
      </c>
      <c r="C101" s="32" t="s">
        <v>35</v>
      </c>
      <c r="D101" s="32" t="s">
        <v>86</v>
      </c>
      <c r="E101" s="32">
        <v>-15993.99</v>
      </c>
    </row>
    <row r="102" spans="1:5" s="26" customFormat="1" ht="42.75">
      <c r="A102" s="12">
        <v>7</v>
      </c>
      <c r="B102" s="18" t="s">
        <v>88</v>
      </c>
      <c r="C102" s="19" t="s">
        <v>35</v>
      </c>
      <c r="D102" s="19" t="s">
        <v>41</v>
      </c>
      <c r="E102" s="19">
        <v>6421.8</v>
      </c>
    </row>
    <row r="103" spans="1:5" s="26" customFormat="1" ht="28.5">
      <c r="A103" s="12">
        <v>8</v>
      </c>
      <c r="B103" s="18" t="s">
        <v>89</v>
      </c>
      <c r="C103" s="19" t="s">
        <v>35</v>
      </c>
      <c r="D103" s="19" t="s">
        <v>90</v>
      </c>
      <c r="E103" s="19">
        <v>2075.11</v>
      </c>
    </row>
    <row r="104" spans="1:5" s="26" customFormat="1" ht="15">
      <c r="A104" s="16"/>
      <c r="B104" s="16" t="s">
        <v>28</v>
      </c>
      <c r="C104" s="16"/>
      <c r="D104" s="16"/>
      <c r="E104" s="16">
        <f>SUM(E96:E103)</f>
        <v>119421.98</v>
      </c>
    </row>
    <row r="105" spans="1:5" s="26" customFormat="1" ht="18">
      <c r="A105" s="51"/>
      <c r="B105" s="51"/>
      <c r="C105" s="51"/>
      <c r="D105" s="51"/>
      <c r="E105" s="51"/>
    </row>
    <row r="107" spans="1:5" ht="15">
      <c r="A107" s="33"/>
      <c r="B107" s="33" t="s">
        <v>91</v>
      </c>
      <c r="C107" s="33"/>
      <c r="D107" s="33"/>
      <c r="E107" s="33">
        <f>E8+E23+E31+E39+E47+E56+E62+E69+E79+E85+E92+E104</f>
        <v>334559.59</v>
      </c>
    </row>
  </sheetData>
  <sheetProtection selectLockedCells="1" selectUnlockedCells="1"/>
  <mergeCells count="13">
    <mergeCell ref="A105:E105"/>
    <mergeCell ref="A58:E58"/>
    <mergeCell ref="A64:E64"/>
    <mergeCell ref="A71:E71"/>
    <mergeCell ref="A81:E81"/>
    <mergeCell ref="A87:E87"/>
    <mergeCell ref="A94:E94"/>
    <mergeCell ref="A1:E1"/>
    <mergeCell ref="A10:E10"/>
    <mergeCell ref="A25:E25"/>
    <mergeCell ref="A33:E33"/>
    <mergeCell ref="A41:E41"/>
    <mergeCell ref="A49:E49"/>
  </mergeCells>
  <printOptions/>
  <pageMargins left="0.2361111111111111" right="0.2361111111111111" top="0.5909722222222222" bottom="0.5909722222222222" header="0.31527777777777777" footer="0.31527777777777777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1"/>
  <sheetViews>
    <sheetView zoomScale="80" zoomScaleNormal="80" zoomScalePageLayoutView="0" workbookViewId="0" topLeftCell="A85">
      <selection activeCell="E109" sqref="E109"/>
    </sheetView>
  </sheetViews>
  <sheetFormatPr defaultColWidth="11.57421875" defaultRowHeight="12.75"/>
  <cols>
    <col min="1" max="1" width="9.00390625" style="34" customWidth="1"/>
    <col min="2" max="2" width="47.7109375" style="34" customWidth="1"/>
    <col min="3" max="3" width="23.28125" style="34" customWidth="1"/>
    <col min="4" max="4" width="43.28125" style="34" customWidth="1"/>
    <col min="5" max="5" width="17.421875" style="34" customWidth="1"/>
    <col min="6" max="16384" width="11.57421875" style="34" customWidth="1"/>
  </cols>
  <sheetData>
    <row r="1" spans="1:5" ht="27.75" customHeight="1">
      <c r="A1" s="52" t="s">
        <v>92</v>
      </c>
      <c r="B1" s="52"/>
      <c r="C1" s="52"/>
      <c r="D1" s="52"/>
      <c r="E1" s="52"/>
    </row>
    <row r="2" spans="1:5" ht="15.75">
      <c r="A2" s="10" t="s">
        <v>18</v>
      </c>
      <c r="B2" s="35" t="s">
        <v>19</v>
      </c>
      <c r="C2" s="35" t="s">
        <v>20</v>
      </c>
      <c r="D2" s="35" t="s">
        <v>21</v>
      </c>
      <c r="E2" s="35" t="s">
        <v>22</v>
      </c>
    </row>
    <row r="3" spans="1:5" ht="42.75">
      <c r="A3" s="15">
        <v>1</v>
      </c>
      <c r="B3" s="15" t="s">
        <v>93</v>
      </c>
      <c r="C3" s="15" t="s">
        <v>54</v>
      </c>
      <c r="D3" s="15"/>
      <c r="E3" s="15">
        <f>5026.33</f>
        <v>5026.33</v>
      </c>
    </row>
    <row r="4" spans="1:5" ht="39.75" customHeight="1">
      <c r="A4" s="21">
        <v>2</v>
      </c>
      <c r="B4" s="36" t="s">
        <v>94</v>
      </c>
      <c r="C4" s="21" t="s">
        <v>54</v>
      </c>
      <c r="D4" s="27"/>
      <c r="E4" s="27">
        <v>-4939.93</v>
      </c>
    </row>
    <row r="5" spans="1:5" ht="21.75" customHeight="1">
      <c r="A5" s="15">
        <v>3</v>
      </c>
      <c r="B5" s="14" t="s">
        <v>95</v>
      </c>
      <c r="C5" s="15" t="s">
        <v>54</v>
      </c>
      <c r="D5" s="15" t="s">
        <v>96</v>
      </c>
      <c r="E5" s="15">
        <f>497.18</f>
        <v>497.18</v>
      </c>
    </row>
    <row r="6" spans="1:5" ht="14.25">
      <c r="A6" s="15">
        <v>4</v>
      </c>
      <c r="B6" s="24" t="s">
        <v>97</v>
      </c>
      <c r="C6" s="15" t="s">
        <v>54</v>
      </c>
      <c r="D6" s="15" t="s">
        <v>98</v>
      </c>
      <c r="E6" s="15">
        <f>3206.97</f>
        <v>3206.97</v>
      </c>
    </row>
    <row r="7" spans="1:5" ht="14.25">
      <c r="A7" s="15">
        <v>5</v>
      </c>
      <c r="B7" s="18" t="s">
        <v>99</v>
      </c>
      <c r="C7" s="15" t="s">
        <v>54</v>
      </c>
      <c r="D7" s="15" t="s">
        <v>100</v>
      </c>
      <c r="E7" s="15">
        <f>1768.24</f>
        <v>1768.24</v>
      </c>
    </row>
    <row r="8" spans="1:5" ht="14.25">
      <c r="A8" s="15">
        <v>6</v>
      </c>
      <c r="B8" s="18" t="s">
        <v>101</v>
      </c>
      <c r="C8" s="18" t="s">
        <v>54</v>
      </c>
      <c r="D8" s="15"/>
      <c r="E8" s="15">
        <f>221.03</f>
        <v>221.03</v>
      </c>
    </row>
    <row r="9" spans="1:5" ht="15">
      <c r="A9" s="37"/>
      <c r="B9" s="37" t="s">
        <v>102</v>
      </c>
      <c r="C9" s="37"/>
      <c r="D9" s="37"/>
      <c r="E9" s="37">
        <f>SUM(E3:E8)</f>
        <v>5779.819999999999</v>
      </c>
    </row>
    <row r="10" spans="1:5" ht="12.75">
      <c r="A10" s="38"/>
      <c r="B10" s="38"/>
      <c r="C10" s="38"/>
      <c r="D10" s="38"/>
      <c r="E10" s="38"/>
    </row>
    <row r="11" spans="1:5" ht="25.5" customHeight="1">
      <c r="A11" s="52" t="s">
        <v>103</v>
      </c>
      <c r="B11" s="52"/>
      <c r="C11" s="52"/>
      <c r="D11" s="52"/>
      <c r="E11" s="52"/>
    </row>
    <row r="12" spans="1:5" ht="15.75">
      <c r="A12" s="10" t="s">
        <v>18</v>
      </c>
      <c r="B12" s="35" t="s">
        <v>19</v>
      </c>
      <c r="C12" s="35" t="s">
        <v>20</v>
      </c>
      <c r="D12" s="35" t="s">
        <v>21</v>
      </c>
      <c r="E12" s="35" t="s">
        <v>22</v>
      </c>
    </row>
    <row r="13" spans="1:5" ht="14.25">
      <c r="A13" s="15">
        <v>1</v>
      </c>
      <c r="B13" s="15" t="s">
        <v>101</v>
      </c>
      <c r="C13" s="15" t="s">
        <v>24</v>
      </c>
      <c r="D13" s="15"/>
      <c r="E13" s="15">
        <f>221.03</f>
        <v>221.03</v>
      </c>
    </row>
    <row r="14" spans="1:5" ht="20.25" customHeight="1">
      <c r="A14" s="15">
        <v>2</v>
      </c>
      <c r="B14" s="15" t="s">
        <v>99</v>
      </c>
      <c r="C14" s="15" t="s">
        <v>24</v>
      </c>
      <c r="D14" s="15" t="s">
        <v>100</v>
      </c>
      <c r="E14" s="15">
        <f>1768.24</f>
        <v>1768.24</v>
      </c>
    </row>
    <row r="15" spans="1:5" ht="28.5">
      <c r="A15" s="15">
        <v>3</v>
      </c>
      <c r="B15" s="18" t="s">
        <v>104</v>
      </c>
      <c r="C15" s="15" t="s">
        <v>54</v>
      </c>
      <c r="D15" s="15"/>
      <c r="E15" s="15">
        <f>3826.84</f>
        <v>3826.84</v>
      </c>
    </row>
    <row r="16" spans="1:5" ht="14.25">
      <c r="A16" s="15">
        <v>4</v>
      </c>
      <c r="B16" s="18" t="s">
        <v>105</v>
      </c>
      <c r="C16" s="15" t="s">
        <v>54</v>
      </c>
      <c r="D16" s="15" t="s">
        <v>106</v>
      </c>
      <c r="E16" s="15">
        <f>2724.39</f>
        <v>2724.39</v>
      </c>
    </row>
    <row r="17" spans="1:5" ht="15">
      <c r="A17" s="37"/>
      <c r="B17" s="37" t="s">
        <v>102</v>
      </c>
      <c r="C17" s="37"/>
      <c r="D17" s="37"/>
      <c r="E17" s="37">
        <f>E13+E14+E15+E16</f>
        <v>8540.5</v>
      </c>
    </row>
    <row r="18" spans="1:5" ht="12.75">
      <c r="A18" s="38"/>
      <c r="B18" s="38"/>
      <c r="C18" s="38"/>
      <c r="D18" s="38"/>
      <c r="E18" s="38"/>
    </row>
    <row r="19" spans="1:5" s="39" customFormat="1" ht="21" customHeight="1">
      <c r="A19" s="53" t="s">
        <v>52</v>
      </c>
      <c r="B19" s="53"/>
      <c r="C19" s="53"/>
      <c r="D19" s="53"/>
      <c r="E19" s="53"/>
    </row>
    <row r="20" spans="1:5" ht="15.75">
      <c r="A20" s="10" t="s">
        <v>18</v>
      </c>
      <c r="B20" s="35" t="s">
        <v>19</v>
      </c>
      <c r="C20" s="35" t="s">
        <v>20</v>
      </c>
      <c r="D20" s="35" t="s">
        <v>21</v>
      </c>
      <c r="E20" s="35" t="s">
        <v>22</v>
      </c>
    </row>
    <row r="21" spans="1:5" ht="14.25">
      <c r="A21" s="15">
        <v>1</v>
      </c>
      <c r="B21" s="15" t="s">
        <v>101</v>
      </c>
      <c r="C21" s="15" t="s">
        <v>24</v>
      </c>
      <c r="D21" s="15"/>
      <c r="E21" s="15">
        <f>221.03</f>
        <v>221.03</v>
      </c>
    </row>
    <row r="22" spans="1:5" ht="14.25">
      <c r="A22" s="15">
        <v>2</v>
      </c>
      <c r="B22" s="15" t="s">
        <v>99</v>
      </c>
      <c r="C22" s="15" t="s">
        <v>24</v>
      </c>
      <c r="D22" s="15" t="s">
        <v>100</v>
      </c>
      <c r="E22" s="15">
        <f>1768.24</f>
        <v>1768.24</v>
      </c>
    </row>
    <row r="23" spans="1:5" ht="14.25">
      <c r="A23" s="15">
        <v>3</v>
      </c>
      <c r="B23" s="15"/>
      <c r="C23" s="15"/>
      <c r="D23" s="15"/>
      <c r="E23" s="15"/>
    </row>
    <row r="24" spans="1:5" ht="14.25">
      <c r="A24" s="15">
        <v>4</v>
      </c>
      <c r="B24" s="18"/>
      <c r="C24" s="15"/>
      <c r="D24" s="15"/>
      <c r="E24" s="15"/>
    </row>
    <row r="25" spans="1:5" ht="14.25">
      <c r="A25" s="15">
        <v>5</v>
      </c>
      <c r="B25" s="18"/>
      <c r="C25" s="15"/>
      <c r="D25" s="15"/>
      <c r="E25" s="15"/>
    </row>
    <row r="26" spans="1:5" ht="14.25">
      <c r="A26" s="15"/>
      <c r="B26" s="18"/>
      <c r="C26" s="15"/>
      <c r="D26" s="15"/>
      <c r="E26" s="15"/>
    </row>
    <row r="27" spans="1:5" ht="15">
      <c r="A27" s="37"/>
      <c r="B27" s="37" t="s">
        <v>102</v>
      </c>
      <c r="C27" s="37"/>
      <c r="D27" s="37"/>
      <c r="E27" s="37">
        <f>SUM(E21:E25)</f>
        <v>1989.27</v>
      </c>
    </row>
    <row r="28" spans="1:5" ht="12.75">
      <c r="A28" s="38"/>
      <c r="B28" s="38"/>
      <c r="C28" s="38"/>
      <c r="D28" s="38"/>
      <c r="E28" s="38"/>
    </row>
    <row r="29" spans="1:5" s="39" customFormat="1" ht="23.25" customHeight="1">
      <c r="A29" s="53" t="s">
        <v>107</v>
      </c>
      <c r="B29" s="53"/>
      <c r="C29" s="53"/>
      <c r="D29" s="53"/>
      <c r="E29" s="53"/>
    </row>
    <row r="30" spans="1:5" ht="15.75">
      <c r="A30" s="10" t="s">
        <v>18</v>
      </c>
      <c r="B30" s="35" t="s">
        <v>19</v>
      </c>
      <c r="C30" s="35" t="s">
        <v>20</v>
      </c>
      <c r="D30" s="35" t="s">
        <v>21</v>
      </c>
      <c r="E30" s="35" t="s">
        <v>22</v>
      </c>
    </row>
    <row r="31" spans="1:5" ht="14.25">
      <c r="A31" s="18">
        <v>1</v>
      </c>
      <c r="B31" s="15" t="s">
        <v>101</v>
      </c>
      <c r="C31" s="15" t="s">
        <v>24</v>
      </c>
      <c r="D31" s="15"/>
      <c r="E31" s="15">
        <f>221.03</f>
        <v>221.03</v>
      </c>
    </row>
    <row r="32" spans="1:5" ht="14.25">
      <c r="A32" s="18">
        <v>2</v>
      </c>
      <c r="B32" s="15" t="s">
        <v>99</v>
      </c>
      <c r="C32" s="15" t="s">
        <v>24</v>
      </c>
      <c r="D32" s="15" t="s">
        <v>108</v>
      </c>
      <c r="E32" s="15">
        <f>1768.24</f>
        <v>1768.24</v>
      </c>
    </row>
    <row r="33" spans="1:5" ht="42.75">
      <c r="A33" s="18">
        <v>3</v>
      </c>
      <c r="B33" s="18" t="s">
        <v>109</v>
      </c>
      <c r="C33" s="18" t="s">
        <v>24</v>
      </c>
      <c r="D33" s="18"/>
      <c r="E33" s="18">
        <v>702.46</v>
      </c>
    </row>
    <row r="34" spans="1:5" ht="28.5">
      <c r="A34" s="18">
        <v>4</v>
      </c>
      <c r="B34" s="18" t="s">
        <v>110</v>
      </c>
      <c r="C34" s="18" t="s">
        <v>24</v>
      </c>
      <c r="D34" s="18" t="s">
        <v>111</v>
      </c>
      <c r="E34" s="18">
        <v>539.46</v>
      </c>
    </row>
    <row r="35" spans="1:5" ht="14.25">
      <c r="A35" s="18">
        <v>5</v>
      </c>
      <c r="B35" s="18"/>
      <c r="C35" s="18"/>
      <c r="D35" s="18"/>
      <c r="E35" s="18"/>
    </row>
    <row r="36" spans="1:5" ht="20.25" customHeight="1">
      <c r="A36" s="18">
        <v>6</v>
      </c>
      <c r="B36" s="15"/>
      <c r="C36" s="18"/>
      <c r="D36" s="15"/>
      <c r="E36" s="15"/>
    </row>
    <row r="37" spans="1:5" ht="15">
      <c r="A37" s="37"/>
      <c r="B37" s="37" t="s">
        <v>102</v>
      </c>
      <c r="C37" s="37"/>
      <c r="D37" s="37"/>
      <c r="E37" s="37">
        <f>SUM(E31:E36)</f>
        <v>3231.19</v>
      </c>
    </row>
    <row r="38" spans="1:5" ht="15">
      <c r="A38" s="40"/>
      <c r="B38" s="40"/>
      <c r="C38" s="40"/>
      <c r="D38" s="40"/>
      <c r="E38" s="40"/>
    </row>
    <row r="39" spans="1:5" s="39" customFormat="1" ht="23.25" customHeight="1">
      <c r="A39" s="53" t="s">
        <v>63</v>
      </c>
      <c r="B39" s="53"/>
      <c r="C39" s="53"/>
      <c r="D39" s="53"/>
      <c r="E39" s="53"/>
    </row>
    <row r="40" spans="1:5" ht="15.75">
      <c r="A40" s="10" t="s">
        <v>18</v>
      </c>
      <c r="B40" s="35" t="s">
        <v>19</v>
      </c>
      <c r="C40" s="35" t="s">
        <v>20</v>
      </c>
      <c r="D40" s="35" t="s">
        <v>21</v>
      </c>
      <c r="E40" s="35" t="s">
        <v>22</v>
      </c>
    </row>
    <row r="41" spans="1:5" ht="14.25">
      <c r="A41" s="18">
        <v>1</v>
      </c>
      <c r="B41" s="15" t="s">
        <v>101</v>
      </c>
      <c r="C41" s="15" t="s">
        <v>24</v>
      </c>
      <c r="D41" s="15"/>
      <c r="E41" s="15">
        <f>221.03</f>
        <v>221.03</v>
      </c>
    </row>
    <row r="42" spans="1:5" ht="17.25" customHeight="1">
      <c r="A42" s="18">
        <v>2</v>
      </c>
      <c r="B42" s="15" t="s">
        <v>99</v>
      </c>
      <c r="C42" s="15" t="s">
        <v>24</v>
      </c>
      <c r="D42" s="15" t="s">
        <v>108</v>
      </c>
      <c r="E42" s="15">
        <f>1768.24</f>
        <v>1768.24</v>
      </c>
    </row>
    <row r="43" spans="1:5" ht="17.25" customHeight="1">
      <c r="A43" s="18">
        <v>3</v>
      </c>
      <c r="B43" s="15" t="s">
        <v>112</v>
      </c>
      <c r="C43" s="15" t="s">
        <v>24</v>
      </c>
      <c r="D43" s="15" t="s">
        <v>113</v>
      </c>
      <c r="E43" s="15">
        <v>1937.5</v>
      </c>
    </row>
    <row r="44" spans="1:5" ht="15">
      <c r="A44" s="37"/>
      <c r="B44" s="37" t="s">
        <v>102</v>
      </c>
      <c r="C44" s="37"/>
      <c r="D44" s="37"/>
      <c r="E44" s="37">
        <f>SUM(E41:E43)</f>
        <v>3926.77</v>
      </c>
    </row>
    <row r="45" spans="1:5" ht="19.5" customHeight="1">
      <c r="A45" s="52" t="s">
        <v>114</v>
      </c>
      <c r="B45" s="52"/>
      <c r="C45" s="52"/>
      <c r="D45" s="52"/>
      <c r="E45" s="52"/>
    </row>
    <row r="46" spans="1:5" ht="15.75">
      <c r="A46" s="10" t="s">
        <v>18</v>
      </c>
      <c r="B46" s="35" t="s">
        <v>19</v>
      </c>
      <c r="C46" s="35" t="s">
        <v>20</v>
      </c>
      <c r="D46" s="35" t="s">
        <v>21</v>
      </c>
      <c r="E46" s="35" t="s">
        <v>22</v>
      </c>
    </row>
    <row r="47" spans="1:5" ht="14.25">
      <c r="A47" s="18">
        <v>1</v>
      </c>
      <c r="B47" s="15" t="s">
        <v>101</v>
      </c>
      <c r="C47" s="15" t="s">
        <v>24</v>
      </c>
      <c r="D47" s="15"/>
      <c r="E47" s="15">
        <f>221.03</f>
        <v>221.03</v>
      </c>
    </row>
    <row r="48" spans="1:5" ht="19.5" customHeight="1">
      <c r="A48" s="18">
        <v>2</v>
      </c>
      <c r="B48" s="15" t="s">
        <v>99</v>
      </c>
      <c r="C48" s="15" t="s">
        <v>24</v>
      </c>
      <c r="D48" s="15" t="s">
        <v>108</v>
      </c>
      <c r="E48" s="15">
        <f>1768.24</f>
        <v>1768.24</v>
      </c>
    </row>
    <row r="49" spans="1:5" ht="27.75" customHeight="1">
      <c r="A49" s="18">
        <v>3</v>
      </c>
      <c r="B49" s="15" t="s">
        <v>115</v>
      </c>
      <c r="C49" s="15" t="s">
        <v>24</v>
      </c>
      <c r="D49" s="15"/>
      <c r="E49" s="15">
        <v>4361.71</v>
      </c>
    </row>
    <row r="50" spans="1:5" ht="36.75" customHeight="1">
      <c r="A50" s="18">
        <v>4</v>
      </c>
      <c r="B50" s="18" t="s">
        <v>116</v>
      </c>
      <c r="C50" s="18" t="s">
        <v>54</v>
      </c>
      <c r="D50" s="18" t="s">
        <v>117</v>
      </c>
      <c r="E50" s="18">
        <f>322.53</f>
        <v>322.53</v>
      </c>
    </row>
    <row r="51" spans="1:5" ht="20.25" customHeight="1">
      <c r="A51" s="18"/>
      <c r="B51" s="14"/>
      <c r="C51" s="18"/>
      <c r="D51" s="15"/>
      <c r="E51" s="15"/>
    </row>
    <row r="52" spans="1:5" ht="20.25" customHeight="1">
      <c r="A52" s="18"/>
      <c r="B52" s="14"/>
      <c r="C52" s="18"/>
      <c r="D52" s="15"/>
      <c r="E52" s="15"/>
    </row>
    <row r="53" spans="1:5" ht="15">
      <c r="A53" s="37"/>
      <c r="B53" s="37" t="s">
        <v>102</v>
      </c>
      <c r="C53" s="37"/>
      <c r="D53" s="37"/>
      <c r="E53" s="37">
        <f>E47+E48+E49+E50+E51+E52</f>
        <v>6673.509999999999</v>
      </c>
    </row>
    <row r="54" spans="1:5" ht="15">
      <c r="A54" s="40"/>
      <c r="B54" s="40"/>
      <c r="C54" s="40"/>
      <c r="D54" s="40"/>
      <c r="E54" s="40"/>
    </row>
    <row r="55" spans="1:5" ht="21.75" customHeight="1">
      <c r="A55" s="52" t="s">
        <v>118</v>
      </c>
      <c r="B55" s="52"/>
      <c r="C55" s="52"/>
      <c r="D55" s="52"/>
      <c r="E55" s="52"/>
    </row>
    <row r="56" spans="1:5" ht="15.75">
      <c r="A56" s="10" t="s">
        <v>119</v>
      </c>
      <c r="B56" s="35" t="s">
        <v>19</v>
      </c>
      <c r="C56" s="35" t="s">
        <v>20</v>
      </c>
      <c r="D56" s="35" t="s">
        <v>21</v>
      </c>
      <c r="E56" s="35" t="s">
        <v>22</v>
      </c>
    </row>
    <row r="57" spans="1:5" ht="27.75" customHeight="1">
      <c r="A57" s="18">
        <v>1</v>
      </c>
      <c r="B57" s="15" t="s">
        <v>120</v>
      </c>
      <c r="C57" s="15" t="s">
        <v>54</v>
      </c>
      <c r="D57" s="15" t="s">
        <v>121</v>
      </c>
      <c r="E57" s="15">
        <f>1994.59</f>
        <v>1994.59</v>
      </c>
    </row>
    <row r="58" spans="1:5" ht="20.25" customHeight="1">
      <c r="A58" s="18">
        <v>2</v>
      </c>
      <c r="B58" s="18" t="s">
        <v>99</v>
      </c>
      <c r="C58" s="15" t="s">
        <v>24</v>
      </c>
      <c r="D58" s="18" t="s">
        <v>108</v>
      </c>
      <c r="E58" s="18">
        <v>1768.24</v>
      </c>
    </row>
    <row r="59" spans="1:5" ht="14.25">
      <c r="A59" s="18">
        <v>3</v>
      </c>
      <c r="B59" s="15" t="s">
        <v>101</v>
      </c>
      <c r="C59" s="15" t="s">
        <v>24</v>
      </c>
      <c r="D59" s="15"/>
      <c r="E59" s="15">
        <f>221.03</f>
        <v>221.03</v>
      </c>
    </row>
    <row r="60" spans="1:5" ht="20.25" customHeight="1">
      <c r="A60" s="18">
        <v>4</v>
      </c>
      <c r="B60" s="24"/>
      <c r="C60" s="18"/>
      <c r="D60" s="18"/>
      <c r="E60" s="18"/>
    </row>
    <row r="61" spans="1:5" ht="15">
      <c r="A61" s="37"/>
      <c r="B61" s="37"/>
      <c r="C61" s="37"/>
      <c r="D61" s="37"/>
      <c r="E61" s="37">
        <f>E57+E58+E59+E60</f>
        <v>3983.86</v>
      </c>
    </row>
    <row r="63" spans="1:5" ht="27.75" customHeight="1">
      <c r="A63" s="52" t="s">
        <v>122</v>
      </c>
      <c r="B63" s="52"/>
      <c r="C63" s="52"/>
      <c r="D63" s="52"/>
      <c r="E63" s="52"/>
    </row>
    <row r="64" spans="1:5" ht="15.75">
      <c r="A64" s="10" t="s">
        <v>18</v>
      </c>
      <c r="B64" s="35" t="s">
        <v>19</v>
      </c>
      <c r="C64" s="35" t="s">
        <v>20</v>
      </c>
      <c r="D64" s="35" t="s">
        <v>21</v>
      </c>
      <c r="E64" s="35" t="s">
        <v>22</v>
      </c>
    </row>
    <row r="65" spans="1:5" ht="28.5">
      <c r="A65" s="18">
        <v>1</v>
      </c>
      <c r="B65" s="15" t="s">
        <v>123</v>
      </c>
      <c r="C65" s="15" t="s">
        <v>24</v>
      </c>
      <c r="D65" s="15"/>
      <c r="E65" s="15">
        <v>1984.91</v>
      </c>
    </row>
    <row r="66" spans="1:5" ht="16.5" customHeight="1">
      <c r="A66" s="18">
        <v>2</v>
      </c>
      <c r="B66" s="18" t="s">
        <v>115</v>
      </c>
      <c r="C66" s="15" t="s">
        <v>24</v>
      </c>
      <c r="D66" s="18"/>
      <c r="E66" s="18">
        <v>4536.13</v>
      </c>
    </row>
    <row r="67" spans="1:5" ht="13.5" customHeight="1">
      <c r="A67" s="18">
        <v>3</v>
      </c>
      <c r="B67" s="18" t="s">
        <v>99</v>
      </c>
      <c r="C67" s="15" t="s">
        <v>24</v>
      </c>
      <c r="D67" s="18" t="s">
        <v>108</v>
      </c>
      <c r="E67" s="18">
        <v>1768.24</v>
      </c>
    </row>
    <row r="68" spans="1:5" ht="14.25" customHeight="1">
      <c r="A68" s="18">
        <v>4</v>
      </c>
      <c r="B68" s="15" t="s">
        <v>101</v>
      </c>
      <c r="C68" s="15" t="s">
        <v>24</v>
      </c>
      <c r="D68" s="15"/>
      <c r="E68" s="15">
        <f>221.03</f>
        <v>221.03</v>
      </c>
    </row>
    <row r="69" spans="1:5" ht="12.75" customHeight="1">
      <c r="A69" s="18"/>
      <c r="B69" s="18"/>
      <c r="C69" s="15"/>
      <c r="D69" s="18"/>
      <c r="E69" s="18"/>
    </row>
    <row r="70" spans="1:5" ht="15">
      <c r="A70" s="37"/>
      <c r="B70" s="37"/>
      <c r="C70" s="37"/>
      <c r="D70" s="37"/>
      <c r="E70" s="37">
        <f>E65+E66+E67+E68+E69</f>
        <v>8510.310000000001</v>
      </c>
    </row>
    <row r="72" spans="1:5" ht="18" customHeight="1">
      <c r="A72" s="52" t="s">
        <v>124</v>
      </c>
      <c r="B72" s="52"/>
      <c r="C72" s="52"/>
      <c r="D72" s="52"/>
      <c r="E72" s="52"/>
    </row>
    <row r="73" spans="1:5" ht="15.75">
      <c r="A73" s="10" t="s">
        <v>18</v>
      </c>
      <c r="B73" s="35" t="s">
        <v>19</v>
      </c>
      <c r="C73" s="35" t="s">
        <v>20</v>
      </c>
      <c r="D73" s="35" t="s">
        <v>21</v>
      </c>
      <c r="E73" s="35" t="s">
        <v>22</v>
      </c>
    </row>
    <row r="74" spans="1:5" ht="14.25">
      <c r="A74" s="18">
        <v>1</v>
      </c>
      <c r="B74" s="18" t="s">
        <v>99</v>
      </c>
      <c r="C74" s="18" t="s">
        <v>24</v>
      </c>
      <c r="D74" s="15" t="s">
        <v>108</v>
      </c>
      <c r="E74" s="18">
        <v>1768.24</v>
      </c>
    </row>
    <row r="75" spans="1:5" ht="14.25">
      <c r="A75" s="18">
        <v>2</v>
      </c>
      <c r="B75" s="15" t="s">
        <v>101</v>
      </c>
      <c r="C75" s="15" t="s">
        <v>24</v>
      </c>
      <c r="D75" s="15"/>
      <c r="E75" s="15">
        <f>221.03</f>
        <v>221.03</v>
      </c>
    </row>
    <row r="76" spans="1:5" ht="14.25">
      <c r="A76" s="18">
        <v>3</v>
      </c>
      <c r="B76" s="15" t="s">
        <v>125</v>
      </c>
      <c r="C76" s="15" t="s">
        <v>24</v>
      </c>
      <c r="D76" s="15" t="s">
        <v>126</v>
      </c>
      <c r="E76" s="15">
        <v>2073.58</v>
      </c>
    </row>
    <row r="77" spans="1:5" ht="14.25">
      <c r="A77" s="18">
        <v>4</v>
      </c>
      <c r="B77" s="15" t="s">
        <v>127</v>
      </c>
      <c r="C77" s="15" t="s">
        <v>24</v>
      </c>
      <c r="D77" s="15"/>
      <c r="E77" s="15">
        <v>2542.97</v>
      </c>
    </row>
    <row r="78" spans="1:5" ht="28.5">
      <c r="A78" s="18">
        <v>5</v>
      </c>
      <c r="B78" s="18" t="s">
        <v>128</v>
      </c>
      <c r="C78" s="15" t="s">
        <v>24</v>
      </c>
      <c r="D78" s="18" t="s">
        <v>129</v>
      </c>
      <c r="E78" s="18">
        <v>7362.66</v>
      </c>
    </row>
    <row r="79" spans="1:5" ht="28.5">
      <c r="A79" s="18">
        <v>6</v>
      </c>
      <c r="B79" s="18" t="s">
        <v>130</v>
      </c>
      <c r="C79" s="15" t="s">
        <v>24</v>
      </c>
      <c r="D79" s="18" t="s">
        <v>131</v>
      </c>
      <c r="E79" s="18">
        <v>809.26</v>
      </c>
    </row>
    <row r="80" spans="1:5" ht="15">
      <c r="A80" s="37"/>
      <c r="B80" s="37"/>
      <c r="C80" s="37"/>
      <c r="D80" s="37"/>
      <c r="E80" s="37">
        <f>SUM(E74:E79)</f>
        <v>14777.74</v>
      </c>
    </row>
    <row r="82" spans="1:5" ht="21" customHeight="1">
      <c r="A82" s="52" t="s">
        <v>132</v>
      </c>
      <c r="B82" s="52"/>
      <c r="C82" s="52"/>
      <c r="D82" s="52"/>
      <c r="E82" s="52"/>
    </row>
    <row r="83" spans="1:5" ht="15.75">
      <c r="A83" s="10" t="s">
        <v>18</v>
      </c>
      <c r="B83" s="35" t="s">
        <v>19</v>
      </c>
      <c r="C83" s="35" t="s">
        <v>20</v>
      </c>
      <c r="D83" s="35" t="s">
        <v>21</v>
      </c>
      <c r="E83" s="35" t="s">
        <v>22</v>
      </c>
    </row>
    <row r="84" spans="1:5" ht="21.75" customHeight="1">
      <c r="A84" s="18">
        <v>5</v>
      </c>
      <c r="B84" s="18" t="s">
        <v>99</v>
      </c>
      <c r="C84" s="15" t="s">
        <v>24</v>
      </c>
      <c r="D84" s="18" t="s">
        <v>108</v>
      </c>
      <c r="E84" s="18">
        <v>1768.24</v>
      </c>
    </row>
    <row r="85" spans="1:5" ht="14.25">
      <c r="A85" s="18">
        <v>6</v>
      </c>
      <c r="B85" s="15" t="s">
        <v>101</v>
      </c>
      <c r="C85" s="15" t="s">
        <v>24</v>
      </c>
      <c r="D85" s="15"/>
      <c r="E85" s="15">
        <f>221.03</f>
        <v>221.03</v>
      </c>
    </row>
    <row r="86" spans="1:5" ht="14.25" customHeight="1">
      <c r="A86" s="18">
        <v>7</v>
      </c>
      <c r="B86" s="15" t="s">
        <v>133</v>
      </c>
      <c r="C86" s="15" t="s">
        <v>54</v>
      </c>
      <c r="D86" s="15" t="s">
        <v>134</v>
      </c>
      <c r="E86" s="15">
        <f>3226.79</f>
        <v>3226.79</v>
      </c>
    </row>
    <row r="87" spans="1:5" ht="16.5" customHeight="1">
      <c r="A87" s="18">
        <v>8</v>
      </c>
      <c r="B87" s="18"/>
      <c r="C87" s="18"/>
      <c r="D87" s="18"/>
      <c r="E87" s="18"/>
    </row>
    <row r="88" spans="1:5" ht="14.25">
      <c r="A88" s="18">
        <v>9</v>
      </c>
      <c r="B88" s="18"/>
      <c r="C88" s="15"/>
      <c r="D88" s="18"/>
      <c r="E88" s="18"/>
    </row>
    <row r="89" spans="1:5" ht="15">
      <c r="A89" s="37"/>
      <c r="B89" s="37"/>
      <c r="C89" s="37"/>
      <c r="D89" s="37"/>
      <c r="E89" s="37">
        <f>E84+E85+E86+E87+E88</f>
        <v>5216.0599999999995</v>
      </c>
    </row>
    <row r="91" spans="1:5" ht="19.5" customHeight="1">
      <c r="A91" s="52" t="s">
        <v>135</v>
      </c>
      <c r="B91" s="52"/>
      <c r="C91" s="52"/>
      <c r="D91" s="52"/>
      <c r="E91" s="52"/>
    </row>
    <row r="92" spans="1:5" ht="15.75">
      <c r="A92" s="10" t="s">
        <v>18</v>
      </c>
      <c r="B92" s="35" t="s">
        <v>19</v>
      </c>
      <c r="C92" s="35" t="s">
        <v>20</v>
      </c>
      <c r="D92" s="35" t="s">
        <v>21</v>
      </c>
      <c r="E92" s="35" t="s">
        <v>22</v>
      </c>
    </row>
    <row r="93" spans="1:5" ht="20.25" customHeight="1">
      <c r="A93" s="18">
        <v>1</v>
      </c>
      <c r="B93" s="18" t="s">
        <v>99</v>
      </c>
      <c r="C93" s="15" t="s">
        <v>24</v>
      </c>
      <c r="D93" s="15" t="s">
        <v>100</v>
      </c>
      <c r="E93" s="18">
        <v>1768.24</v>
      </c>
    </row>
    <row r="94" spans="1:5" ht="14.25">
      <c r="A94" s="18">
        <v>2</v>
      </c>
      <c r="B94" s="15" t="s">
        <v>101</v>
      </c>
      <c r="C94" s="15" t="s">
        <v>24</v>
      </c>
      <c r="D94" s="18"/>
      <c r="E94" s="15">
        <f>221.03</f>
        <v>221.03</v>
      </c>
    </row>
    <row r="95" spans="1:5" ht="28.5">
      <c r="A95" s="18">
        <v>3</v>
      </c>
      <c r="B95" s="30" t="s">
        <v>136</v>
      </c>
      <c r="C95" s="15" t="s">
        <v>24</v>
      </c>
      <c r="D95" s="18" t="s">
        <v>137</v>
      </c>
      <c r="E95" s="18">
        <v>773.05</v>
      </c>
    </row>
    <row r="96" spans="1:5" ht="28.5">
      <c r="A96" s="18">
        <v>4</v>
      </c>
      <c r="B96" s="30" t="s">
        <v>136</v>
      </c>
      <c r="C96" s="41" t="s">
        <v>24</v>
      </c>
      <c r="D96" s="18" t="s">
        <v>138</v>
      </c>
      <c r="E96" s="18">
        <v>342.34</v>
      </c>
    </row>
    <row r="97" spans="1:5" ht="14.25">
      <c r="A97" s="18">
        <v>5</v>
      </c>
      <c r="B97" s="18" t="s">
        <v>139</v>
      </c>
      <c r="C97" s="41" t="s">
        <v>54</v>
      </c>
      <c r="D97" s="18"/>
      <c r="E97" s="18">
        <f>17370.42</f>
        <v>17370.42</v>
      </c>
    </row>
    <row r="98" spans="1:5" ht="14.25">
      <c r="A98" s="18">
        <v>6</v>
      </c>
      <c r="B98" s="18"/>
      <c r="C98" s="18"/>
      <c r="D98" s="18"/>
      <c r="E98" s="18"/>
    </row>
    <row r="99" spans="1:5" ht="15">
      <c r="A99" s="37"/>
      <c r="B99" s="37"/>
      <c r="C99" s="37"/>
      <c r="D99" s="37"/>
      <c r="E99" s="37">
        <f>SUM(E93:E98)</f>
        <v>20475.079999999998</v>
      </c>
    </row>
    <row r="101" spans="1:5" ht="18" customHeight="1">
      <c r="A101" s="52" t="s">
        <v>140</v>
      </c>
      <c r="B101" s="52"/>
      <c r="C101" s="52"/>
      <c r="D101" s="52"/>
      <c r="E101" s="52"/>
    </row>
    <row r="102" spans="1:5" ht="13.5" customHeight="1">
      <c r="A102" s="10" t="s">
        <v>18</v>
      </c>
      <c r="B102" s="35" t="s">
        <v>19</v>
      </c>
      <c r="C102" s="35" t="s">
        <v>20</v>
      </c>
      <c r="D102" s="35" t="s">
        <v>21</v>
      </c>
      <c r="E102" s="35" t="s">
        <v>22</v>
      </c>
    </row>
    <row r="103" spans="1:5" ht="14.25">
      <c r="A103" s="18">
        <v>1</v>
      </c>
      <c r="B103" s="18" t="s">
        <v>99</v>
      </c>
      <c r="C103" s="15" t="s">
        <v>24</v>
      </c>
      <c r="D103" s="15" t="s">
        <v>100</v>
      </c>
      <c r="E103" s="18">
        <v>1768.24</v>
      </c>
    </row>
    <row r="104" spans="1:5" ht="18" customHeight="1">
      <c r="A104" s="18">
        <v>2</v>
      </c>
      <c r="B104" s="15" t="s">
        <v>101</v>
      </c>
      <c r="C104" s="15" t="s">
        <v>24</v>
      </c>
      <c r="D104" s="18"/>
      <c r="E104" s="15">
        <f>221.03</f>
        <v>221.03</v>
      </c>
    </row>
    <row r="105" spans="1:5" ht="14.25">
      <c r="A105" s="18">
        <v>3</v>
      </c>
      <c r="B105" s="18" t="s">
        <v>141</v>
      </c>
      <c r="C105" s="15" t="s">
        <v>24</v>
      </c>
      <c r="D105" s="18"/>
      <c r="E105" s="18">
        <v>1419.05</v>
      </c>
    </row>
    <row r="106" spans="1:5" ht="28.5">
      <c r="A106" s="18">
        <v>4</v>
      </c>
      <c r="B106" s="18" t="s">
        <v>142</v>
      </c>
      <c r="C106" s="15" t="s">
        <v>24</v>
      </c>
      <c r="D106" s="18"/>
      <c r="E106" s="18">
        <v>269.33</v>
      </c>
    </row>
    <row r="107" spans="1:5" ht="14.25">
      <c r="A107" s="18">
        <v>5</v>
      </c>
      <c r="B107" s="15" t="s">
        <v>143</v>
      </c>
      <c r="C107" s="15" t="s">
        <v>24</v>
      </c>
      <c r="D107" s="15" t="s">
        <v>144</v>
      </c>
      <c r="E107" s="15">
        <v>903.99</v>
      </c>
    </row>
    <row r="108" spans="1:5" ht="42.75">
      <c r="A108" s="18">
        <v>6</v>
      </c>
      <c r="B108" s="15" t="s">
        <v>145</v>
      </c>
      <c r="C108" s="15" t="s">
        <v>24</v>
      </c>
      <c r="D108" s="15" t="s">
        <v>146</v>
      </c>
      <c r="E108" s="15">
        <v>3976.7</v>
      </c>
    </row>
    <row r="109" spans="1:5" ht="15">
      <c r="A109" s="37"/>
      <c r="B109" s="37"/>
      <c r="C109" s="37"/>
      <c r="D109" s="37"/>
      <c r="E109" s="37">
        <f>E103+E104+E105+E106+E107+E108</f>
        <v>8558.34</v>
      </c>
    </row>
    <row r="111" spans="1:5" ht="15">
      <c r="A111" s="42"/>
      <c r="B111" s="42" t="s">
        <v>91</v>
      </c>
      <c r="C111" s="42"/>
      <c r="D111" s="42"/>
      <c r="E111" s="42">
        <f>E9+E17+E27+E37+E44+E53+E61+E70+E80+E89+E99+E109</f>
        <v>91662.44999999998</v>
      </c>
    </row>
  </sheetData>
  <sheetProtection selectLockedCells="1" selectUnlockedCells="1"/>
  <mergeCells count="12">
    <mergeCell ref="A55:E55"/>
    <mergeCell ref="A63:E63"/>
    <mergeCell ref="A72:E72"/>
    <mergeCell ref="A82:E82"/>
    <mergeCell ref="A91:E91"/>
    <mergeCell ref="A101:E101"/>
    <mergeCell ref="A1:E1"/>
    <mergeCell ref="A11:E11"/>
    <mergeCell ref="A19:E19"/>
    <mergeCell ref="A29:E29"/>
    <mergeCell ref="A39:E39"/>
    <mergeCell ref="A45:E45"/>
  </mergeCells>
  <printOptions/>
  <pageMargins left="0.19652777777777777" right="0.11805555555555555" top="0.4618055555555556" bottom="0.4618055555555556" header="0.19652777777777777" footer="0.19652777777777777"/>
  <pageSetup horizontalDpi="300" verticalDpi="300" orientation="portrait" paperSize="9" scale="6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2020-03-11T05:42:57Z</dcterms:modified>
  <cp:category/>
  <cp:version/>
  <cp:contentType/>
  <cp:contentStatus/>
</cp:coreProperties>
</file>